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7845" activeTab="0"/>
  </bookViews>
  <sheets>
    <sheet name="Все" sheetId="1" r:id="rId1"/>
  </sheets>
  <definedNames>
    <definedName name="_xlnm.Print_Titles" localSheetId="0">'Все'!$3:$3</definedName>
    <definedName name="_xlnm.Print_Area" localSheetId="0">'Все'!$A$1:$E$49</definedName>
  </definedNames>
  <calcPr fullCalcOnLoad="1"/>
</workbook>
</file>

<file path=xl/sharedStrings.xml><?xml version="1.0" encoding="utf-8"?>
<sst xmlns="http://schemas.openxmlformats.org/spreadsheetml/2006/main" count="69" uniqueCount="66">
  <si>
    <t>№</t>
  </si>
  <si>
    <t>2</t>
  </si>
  <si>
    <t>Краткое наименование учреждения</t>
  </si>
  <si>
    <t>3</t>
  </si>
  <si>
    <t>4</t>
  </si>
  <si>
    <t>5</t>
  </si>
  <si>
    <t>6</t>
  </si>
  <si>
    <t>7</t>
  </si>
  <si>
    <t>8</t>
  </si>
  <si>
    <t>9</t>
  </si>
  <si>
    <t>10</t>
  </si>
  <si>
    <t>МДОБУ детский сад "Буратино" с. Михайловка Михайловского муниципального района</t>
  </si>
  <si>
    <t>МДОБУ детский сад № 16 "Светлячок" с. Михайловка Михайловского муниципального района</t>
  </si>
  <si>
    <t>МДОБУ детский сад № 2 "Василёк" с. Первомайское Михайловского муниципального района</t>
  </si>
  <si>
    <t>МДОБУ детский сад № 3 "Березка" с. Михайловка Михайловского муниципального района</t>
  </si>
  <si>
    <t>МДОБУ детский сад № 30 "Журавлик" с.Ивановка Михайловского муниципального района</t>
  </si>
  <si>
    <t>МДОБУ детский сад общеразвивающего вида №  39  "Золотой ключик" п.  Новошахтинский Михайловского муниципального района</t>
  </si>
  <si>
    <t>МДОБУ детский сад общеразвивающего вида № 32 "Росинка" п. Новошахтинский Михайловского муниципального  района</t>
  </si>
  <si>
    <t>МДОБУ детский сад общеразвивающего вида № 33 "Ручеёк" с.Михайловка Михайловского муниципального района</t>
  </si>
  <si>
    <t>МОБУ ДОД "ДЮСШ" с. Михайловка Михайловского муниципального района</t>
  </si>
  <si>
    <t>МОБУ СОШ с.Ивановка Михайловского муниципального района</t>
  </si>
  <si>
    <t>результат, %</t>
  </si>
  <si>
    <t>МБОУ СОШ с.Осиновка Михайловского муниципальноо района</t>
  </si>
  <si>
    <t>МБОУ СОШ с.Абрамовка Михайловского муниципальноо района</t>
  </si>
  <si>
    <t>МБОУ ООШ с.Даниловка Михайловского муниципального района</t>
  </si>
  <si>
    <t>МБОУ СОШ № 1 п.Новошахтинский Михайловского муниципального района</t>
  </si>
  <si>
    <t>МБОУ СОШ № 2 п.Новошахтинский Михайловского муниципального района</t>
  </si>
  <si>
    <t>МБОУ НОШ п.Горное Михайловского муниципальноо района</t>
  </si>
  <si>
    <t>МБОУ СОШ с.Ширяевка Михайловского муниципального района</t>
  </si>
  <si>
    <t>МБОУ СОШ с.Николаевка Михайловского муниципального района</t>
  </si>
  <si>
    <t>МБОУ СОШ с.Григорьевка Михайловского муниципального района</t>
  </si>
  <si>
    <t>МБОУ СОШ с.Первомайское Михайловского муниципального района</t>
  </si>
  <si>
    <t>МБОУ СОШ с.Ляличи Михайловского муниципального района</t>
  </si>
  <si>
    <t>МБОУ СОШ им. А.И.Крушанова с.Михайловка Михайловского муниципального района</t>
  </si>
  <si>
    <t>МБОУ СОШ с.Кремово Михайловского муниципального района</t>
  </si>
  <si>
    <t>МБОУ ОСОШ с.Михайловка Михайловского муниципального района</t>
  </si>
  <si>
    <t>МБО ДО ЦДТ с. Михайловка Михайловского муниципального района</t>
  </si>
  <si>
    <t>1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</si>
  <si>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</si>
  <si>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</si>
  <si>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</si>
  <si>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</si>
  <si>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</si>
  <si>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</si>
  <si>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</si>
  <si>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</si>
  <si>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</si>
  <si>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</si>
  <si>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</si>
  <si>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</si>
  <si>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</si>
  <si>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</si>
  <si>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</si>
  <si>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МБОУДОД "ДШИ" с. Михайловка</t>
  </si>
  <si>
    <t>ММБУК ММР "МКИО"</t>
  </si>
  <si>
    <t>редакция районной газеты "Вперед" (количество полос)</t>
  </si>
  <si>
    <t>26</t>
  </si>
  <si>
    <t>27</t>
  </si>
  <si>
    <t>28</t>
  </si>
  <si>
    <t>Приложение 5</t>
  </si>
  <si>
    <t>Значение, утвержденное муниципальным заданием на 2019 год (количество потребителей услуги,чел.)</t>
  </si>
  <si>
    <t>Фактическое исполнение за 2019 год (количество потребителей услуги,чел.)</t>
  </si>
  <si>
    <t>Информация о выполнении муниципальных заданий бюджетными учреждениями за 2020 год</t>
  </si>
  <si>
    <t>Всего                        - 28 бюджетных учреждений</t>
  </si>
  <si>
    <t>Доведено задание   - 28 бюджетным учреждениям</t>
  </si>
  <si>
    <t>Выполнили задание -  26 учреждений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</si>
</sst>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"/>
      <family val="0"/>
    </font>
    <font>
      <sz val="13"/>
      <name val="Times New Roman"/>
      <family val="1"/>
    </font>
    <font>
      <sz val="13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49" fontId="1" fillId="0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2" fontId="0" fillId="0" borderId="12" xfId="0" applyNumberForma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11" xfId="0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2" fontId="0" fillId="0" borderId="15" xfId="0" applyNumberFormat="1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SheetLayoutView="100" zoomScalePageLayoutView="0" workbookViewId="0" topLeftCell="A29">
      <selection activeCell="B40" sqref="B40"/>
    </sheetView>
  </sheetViews>
  <sheetFormatPr defaultColWidth="9.140625" defaultRowHeight="12.75"/>
  <cols>
    <col min="1" max="1" width="4.00390625" style="2" customWidth="1"/>
    <col min="2" max="2" width="79.140625" style="0" customWidth="1"/>
    <col min="3" max="3" width="17.140625" style="0" customWidth="1"/>
    <col min="4" max="4" width="16.00390625" style="0" customWidth="1"/>
    <col min="5" max="5" width="17.00390625" style="0" customWidth="1"/>
  </cols>
  <sheetData>
    <row r="1" spans="1:5" ht="23.25" customHeight="1">
      <c r="A1" s="19" t="s">
        <v>59</v>
      </c>
      <c r="B1" s="19"/>
      <c r="C1" s="19"/>
      <c r="D1" s="19"/>
      <c r="E1" s="19"/>
    </row>
    <row r="2" spans="1:5" ht="38.25" customHeight="1">
      <c r="A2" s="20" t="s">
        <v>62</v>
      </c>
      <c r="B2" s="20"/>
      <c r="C2" s="20"/>
      <c r="D2" s="20"/>
      <c r="E2" s="20"/>
    </row>
    <row r="3" spans="1:5" s="1" customFormat="1" ht="137.25" customHeight="1">
      <c r="A3" s="4" t="s">
        <v>0</v>
      </c>
      <c r="B3" s="5" t="s">
        <v>2</v>
      </c>
      <c r="C3" s="5" t="s">
        <v>60</v>
      </c>
      <c r="D3" s="5" t="s">
        <v>61</v>
      </c>
      <c r="E3" s="6" t="s">
        <v>21</v>
      </c>
    </row>
    <row r="4" spans="1:5" s="8" customFormat="1" ht="24" customHeight="1">
      <c r="A4" s="7">
        <v>1</v>
      </c>
      <c r="B4" s="5">
        <v>1</v>
      </c>
      <c r="C4" s="5">
        <v>2</v>
      </c>
      <c r="D4" s="7">
        <v>3</v>
      </c>
      <c r="E4" s="5">
        <v>4</v>
      </c>
    </row>
    <row r="5" spans="1:5" s="10" customFormat="1" ht="0.75" customHeight="1" hidden="1">
      <c r="A5" s="3" t="s">
        <v>3</v>
      </c>
      <c r="B5"/>
      <c r="C5"/>
      <c r="D5"/>
      <c r="E5" s="12" t="e">
        <f aca="true" t="shared" si="0" ref="E5:E35">D5/C5*100</f>
        <v>#DIV/0!</v>
      </c>
    </row>
    <row r="6" spans="1:5" s="10" customFormat="1" ht="12.75" customHeight="1" hidden="1">
      <c r="A6" s="3" t="s">
        <v>4</v>
      </c>
      <c r="B6"/>
      <c r="C6"/>
      <c r="D6"/>
      <c r="E6" s="12" t="e">
        <f t="shared" si="0"/>
        <v>#DIV/0!</v>
      </c>
    </row>
    <row r="7" spans="1:5" s="10" customFormat="1" ht="12.75" customHeight="1" hidden="1">
      <c r="A7" s="3" t="s">
        <v>5</v>
      </c>
      <c r="B7"/>
      <c r="C7"/>
      <c r="D7"/>
      <c r="E7" s="12" t="e">
        <f t="shared" si="0"/>
        <v>#DIV/0!</v>
      </c>
    </row>
    <row r="8" spans="1:14" s="10" customFormat="1" ht="33.75" customHeight="1">
      <c r="A8" s="9" t="s">
        <v>37</v>
      </c>
      <c r="B8" s="21" t="s">
        <v>11</v>
      </c>
      <c r="C8" s="18">
        <f>30+139</f>
        <v>169</v>
      </c>
      <c r="D8" s="18">
        <f>30+139</f>
        <v>169</v>
      </c>
      <c r="E8" s="17">
        <f t="shared" si="0"/>
        <v>100</v>
      </c>
      <c r="N8" s="11"/>
    </row>
    <row r="9" spans="1:14" s="10" customFormat="1" ht="34.5" customHeight="1">
      <c r="A9" s="9" t="s">
        <v>1</v>
      </c>
      <c r="B9" s="21" t="s">
        <v>12</v>
      </c>
      <c r="C9" s="18">
        <f>13+155</f>
        <v>168</v>
      </c>
      <c r="D9" s="18">
        <f>13+155</f>
        <v>168</v>
      </c>
      <c r="E9" s="17">
        <f t="shared" si="0"/>
        <v>100</v>
      </c>
      <c r="N9" s="11"/>
    </row>
    <row r="10" spans="1:14" s="10" customFormat="1" ht="34.5" customHeight="1">
      <c r="A10" s="9" t="s">
        <v>3</v>
      </c>
      <c r="B10" s="21" t="s">
        <v>13</v>
      </c>
      <c r="C10" s="18">
        <v>42</v>
      </c>
      <c r="D10" s="18">
        <v>42</v>
      </c>
      <c r="E10" s="17">
        <f t="shared" si="0"/>
        <v>100</v>
      </c>
      <c r="N10" s="11"/>
    </row>
    <row r="11" spans="1:14" s="10" customFormat="1" ht="34.5" customHeight="1">
      <c r="A11" s="9" t="s">
        <v>4</v>
      </c>
      <c r="B11" s="21" t="s">
        <v>14</v>
      </c>
      <c r="C11" s="18">
        <v>140</v>
      </c>
      <c r="D11" s="18">
        <v>140</v>
      </c>
      <c r="E11" s="17">
        <f t="shared" si="0"/>
        <v>100</v>
      </c>
      <c r="N11" s="11"/>
    </row>
    <row r="12" spans="1:14" s="10" customFormat="1" ht="33" customHeight="1">
      <c r="A12" s="9" t="s">
        <v>5</v>
      </c>
      <c r="B12" s="21" t="s">
        <v>15</v>
      </c>
      <c r="C12" s="18">
        <v>135</v>
      </c>
      <c r="D12" s="18">
        <f>21+114</f>
        <v>135</v>
      </c>
      <c r="E12" s="17">
        <f t="shared" si="0"/>
        <v>100</v>
      </c>
      <c r="N12" s="11"/>
    </row>
    <row r="13" spans="1:14" s="10" customFormat="1" ht="36.75" customHeight="1">
      <c r="A13" s="9" t="s">
        <v>6</v>
      </c>
      <c r="B13" s="21" t="s">
        <v>16</v>
      </c>
      <c r="C13" s="18">
        <f>55+165</f>
        <v>220</v>
      </c>
      <c r="D13" s="18">
        <f>55+165</f>
        <v>220</v>
      </c>
      <c r="E13" s="17">
        <f t="shared" si="0"/>
        <v>100</v>
      </c>
      <c r="N13" s="11"/>
    </row>
    <row r="14" spans="1:14" s="10" customFormat="1" ht="33" customHeight="1">
      <c r="A14" s="9" t="s">
        <v>7</v>
      </c>
      <c r="B14" s="21" t="s">
        <v>17</v>
      </c>
      <c r="C14" s="18">
        <f>50+167</f>
        <v>217</v>
      </c>
      <c r="D14" s="18">
        <f>50+167</f>
        <v>217</v>
      </c>
      <c r="E14" s="17">
        <f t="shared" si="0"/>
        <v>100</v>
      </c>
      <c r="N14" s="11"/>
    </row>
    <row r="15" spans="1:14" s="10" customFormat="1" ht="34.5" customHeight="1">
      <c r="A15" s="9" t="s">
        <v>8</v>
      </c>
      <c r="B15" s="21" t="s">
        <v>18</v>
      </c>
      <c r="C15" s="18">
        <f>37+132</f>
        <v>169</v>
      </c>
      <c r="D15" s="18">
        <f>37+132</f>
        <v>169</v>
      </c>
      <c r="E15" s="17">
        <f t="shared" si="0"/>
        <v>100</v>
      </c>
      <c r="N15" s="11"/>
    </row>
    <row r="16" spans="1:14" s="10" customFormat="1" ht="35.25" customHeight="1">
      <c r="A16" s="9" t="s">
        <v>9</v>
      </c>
      <c r="B16" s="21" t="s">
        <v>19</v>
      </c>
      <c r="C16" s="18">
        <f>550</f>
        <v>550</v>
      </c>
      <c r="D16" s="18">
        <v>819</v>
      </c>
      <c r="E16" s="17">
        <f t="shared" si="0"/>
        <v>148.9090909090909</v>
      </c>
      <c r="N16" s="11"/>
    </row>
    <row r="17" spans="1:14" s="10" customFormat="1" ht="23.25" customHeight="1">
      <c r="A17" s="9" t="s">
        <v>10</v>
      </c>
      <c r="B17" s="21" t="s">
        <v>36</v>
      </c>
      <c r="C17" s="18">
        <v>1300</v>
      </c>
      <c r="D17" s="18">
        <v>1300</v>
      </c>
      <c r="E17" s="17">
        <f t="shared" si="0"/>
        <v>100</v>
      </c>
      <c r="N17" s="11"/>
    </row>
    <row r="18" spans="1:14" s="10" customFormat="1" ht="30.75" customHeight="1">
      <c r="A18" s="9" t="s">
        <v>38</v>
      </c>
      <c r="B18" s="21" t="s">
        <v>26</v>
      </c>
      <c r="C18" s="18">
        <f>221+246+41</f>
        <v>508</v>
      </c>
      <c r="D18" s="18">
        <f>41+246+221</f>
        <v>508</v>
      </c>
      <c r="E18" s="17">
        <f t="shared" si="0"/>
        <v>100</v>
      </c>
      <c r="N18" s="11"/>
    </row>
    <row r="19" spans="1:14" s="10" customFormat="1" ht="30.75" customHeight="1">
      <c r="A19" s="9" t="s">
        <v>39</v>
      </c>
      <c r="B19" s="21" t="s">
        <v>22</v>
      </c>
      <c r="C19" s="18">
        <f>64+65+29</f>
        <v>158</v>
      </c>
      <c r="D19" s="18">
        <f>29+64+65</f>
        <v>158</v>
      </c>
      <c r="E19" s="17">
        <f t="shared" si="0"/>
        <v>100</v>
      </c>
      <c r="N19" s="11"/>
    </row>
    <row r="20" spans="1:14" s="10" customFormat="1" ht="30.75" customHeight="1">
      <c r="A20" s="9" t="s">
        <v>40</v>
      </c>
      <c r="B20" s="21" t="s">
        <v>24</v>
      </c>
      <c r="C20" s="18">
        <f>18+14</f>
        <v>32</v>
      </c>
      <c r="D20" s="18">
        <f>14+18</f>
        <v>32</v>
      </c>
      <c r="E20" s="17">
        <f t="shared" si="0"/>
        <v>100</v>
      </c>
      <c r="N20" s="11"/>
    </row>
    <row r="21" spans="1:14" s="10" customFormat="1" ht="30.75" customHeight="1">
      <c r="A21" s="9" t="s">
        <v>41</v>
      </c>
      <c r="B21" s="21" t="s">
        <v>23</v>
      </c>
      <c r="C21" s="18">
        <f>66+85+8</f>
        <v>159</v>
      </c>
      <c r="D21" s="18">
        <v>159</v>
      </c>
      <c r="E21" s="17">
        <f t="shared" si="0"/>
        <v>100</v>
      </c>
      <c r="N21" s="11"/>
    </row>
    <row r="22" spans="1:14" s="10" customFormat="1" ht="33" customHeight="1">
      <c r="A22" s="9" t="s">
        <v>42</v>
      </c>
      <c r="B22" s="21" t="s">
        <v>33</v>
      </c>
      <c r="C22" s="18">
        <f>563+588+96</f>
        <v>1247</v>
      </c>
      <c r="D22" s="18">
        <f>95+582+554</f>
        <v>1231</v>
      </c>
      <c r="E22" s="17">
        <f t="shared" si="0"/>
        <v>98.7169206094627</v>
      </c>
      <c r="N22" s="11"/>
    </row>
    <row r="23" spans="1:14" s="10" customFormat="1" ht="33" customHeight="1">
      <c r="A23" s="9" t="s">
        <v>43</v>
      </c>
      <c r="B23" s="21" t="s">
        <v>25</v>
      </c>
      <c r="C23" s="18">
        <f>155+203+29</f>
        <v>387</v>
      </c>
      <c r="D23" s="18">
        <f>29+203+155</f>
        <v>387</v>
      </c>
      <c r="E23" s="17">
        <f t="shared" si="0"/>
        <v>100</v>
      </c>
      <c r="N23" s="11"/>
    </row>
    <row r="24" spans="1:14" s="10" customFormat="1" ht="33" customHeight="1">
      <c r="A24" s="9" t="s">
        <v>44</v>
      </c>
      <c r="B24" s="21" t="s">
        <v>28</v>
      </c>
      <c r="C24" s="18">
        <f>32+44+0</f>
        <v>76</v>
      </c>
      <c r="D24" s="18">
        <f>44+32</f>
        <v>76</v>
      </c>
      <c r="E24" s="17">
        <f t="shared" si="0"/>
        <v>100</v>
      </c>
      <c r="N24" s="11"/>
    </row>
    <row r="25" spans="1:14" s="10" customFormat="1" ht="33" customHeight="1">
      <c r="A25" s="9" t="s">
        <v>45</v>
      </c>
      <c r="B25" s="21" t="s">
        <v>29</v>
      </c>
      <c r="C25" s="18">
        <f>15+28</f>
        <v>43</v>
      </c>
      <c r="D25" s="18">
        <f>28+15</f>
        <v>43</v>
      </c>
      <c r="E25" s="17">
        <f t="shared" si="0"/>
        <v>100</v>
      </c>
      <c r="N25" s="11"/>
    </row>
    <row r="26" spans="1:14" s="10" customFormat="1" ht="33" customHeight="1">
      <c r="A26" s="9" t="s">
        <v>46</v>
      </c>
      <c r="B26" s="21" t="s">
        <v>30</v>
      </c>
      <c r="C26" s="18">
        <f>37+28</f>
        <v>65</v>
      </c>
      <c r="D26" s="18">
        <f>28+37</f>
        <v>65</v>
      </c>
      <c r="E26" s="17">
        <f t="shared" si="0"/>
        <v>100</v>
      </c>
      <c r="N26" s="11"/>
    </row>
    <row r="27" spans="1:14" s="10" customFormat="1" ht="33" customHeight="1">
      <c r="A27" s="9" t="s">
        <v>47</v>
      </c>
      <c r="B27" s="21" t="s">
        <v>31</v>
      </c>
      <c r="C27" s="18">
        <f>130+167+17</f>
        <v>314</v>
      </c>
      <c r="D27" s="18">
        <f>17+167+130</f>
        <v>314</v>
      </c>
      <c r="E27" s="17">
        <f t="shared" si="0"/>
        <v>100</v>
      </c>
      <c r="N27" s="11"/>
    </row>
    <row r="28" spans="1:14" s="10" customFormat="1" ht="33" customHeight="1">
      <c r="A28" s="9" t="s">
        <v>48</v>
      </c>
      <c r="B28" s="21" t="s">
        <v>32</v>
      </c>
      <c r="C28" s="18">
        <f>45+44+8</f>
        <v>97</v>
      </c>
      <c r="D28" s="18">
        <f>8+44+45</f>
        <v>97</v>
      </c>
      <c r="E28" s="17">
        <f t="shared" si="0"/>
        <v>100</v>
      </c>
      <c r="N28" s="11"/>
    </row>
    <row r="29" spans="1:14" s="10" customFormat="1" ht="33" customHeight="1">
      <c r="A29" s="9" t="s">
        <v>49</v>
      </c>
      <c r="B29" s="21" t="s">
        <v>34</v>
      </c>
      <c r="C29" s="18">
        <f>43+56+16</f>
        <v>115</v>
      </c>
      <c r="D29" s="18">
        <v>115</v>
      </c>
      <c r="E29" s="17">
        <f t="shared" si="0"/>
        <v>100</v>
      </c>
      <c r="N29" s="11"/>
    </row>
    <row r="30" spans="1:14" s="10" customFormat="1" ht="33" customHeight="1">
      <c r="A30" s="9" t="s">
        <v>50</v>
      </c>
      <c r="B30" s="21" t="s">
        <v>35</v>
      </c>
      <c r="C30" s="18">
        <f>114+5+179</f>
        <v>298</v>
      </c>
      <c r="D30" s="18">
        <f>114+179+5</f>
        <v>298</v>
      </c>
      <c r="E30" s="17">
        <f t="shared" si="0"/>
        <v>100</v>
      </c>
      <c r="N30" s="11"/>
    </row>
    <row r="31" spans="1:14" s="10" customFormat="1" ht="33" customHeight="1">
      <c r="A31" s="9" t="s">
        <v>51</v>
      </c>
      <c r="B31" s="21" t="s">
        <v>27</v>
      </c>
      <c r="C31" s="18">
        <v>9</v>
      </c>
      <c r="D31" s="18">
        <v>9</v>
      </c>
      <c r="E31" s="17">
        <f t="shared" si="0"/>
        <v>100</v>
      </c>
      <c r="N31" s="11"/>
    </row>
    <row r="32" spans="1:14" s="10" customFormat="1" ht="22.5" customHeight="1">
      <c r="A32" s="9" t="s">
        <v>52</v>
      </c>
      <c r="B32" s="21" t="s">
        <v>20</v>
      </c>
      <c r="C32" s="18">
        <f>125+198+41</f>
        <v>364</v>
      </c>
      <c r="D32" s="18">
        <f>42+198+125</f>
        <v>365</v>
      </c>
      <c r="E32" s="17">
        <f t="shared" si="0"/>
        <v>100.27472527472527</v>
      </c>
      <c r="N32" s="11"/>
    </row>
    <row r="33" spans="1:14" s="10" customFormat="1" ht="22.5" customHeight="1">
      <c r="A33" s="9" t="s">
        <v>56</v>
      </c>
      <c r="B33" s="15" t="s">
        <v>53</v>
      </c>
      <c r="C33" s="18">
        <v>190</v>
      </c>
      <c r="D33" s="18">
        <v>213</v>
      </c>
      <c r="E33" s="17">
        <f t="shared" si="0"/>
        <v>112.10526315789473</v>
      </c>
      <c r="N33" s="11"/>
    </row>
    <row r="34" spans="1:14" s="10" customFormat="1" ht="22.5" customHeight="1">
      <c r="A34" s="9" t="s">
        <v>57</v>
      </c>
      <c r="B34" s="21" t="s">
        <v>54</v>
      </c>
      <c r="C34" s="18">
        <v>195225</v>
      </c>
      <c r="D34" s="18">
        <v>194136</v>
      </c>
      <c r="E34" s="17">
        <f t="shared" si="0"/>
        <v>99.44218209757972</v>
      </c>
      <c r="N34" s="11"/>
    </row>
    <row r="35" spans="1:14" s="10" customFormat="1" ht="22.5" customHeight="1">
      <c r="A35" s="9" t="s">
        <v>58</v>
      </c>
      <c r="B35" s="21" t="s">
        <v>55</v>
      </c>
      <c r="C35" s="22">
        <v>1004</v>
      </c>
      <c r="D35" s="22">
        <v>1020</v>
      </c>
      <c r="E35" s="23">
        <f t="shared" si="0"/>
        <v>101.59362549800797</v>
      </c>
      <c r="N35" s="11"/>
    </row>
    <row r="36" spans="1:5" s="10" customFormat="1" ht="16.5">
      <c r="A36" s="16"/>
      <c r="B36"/>
      <c r="C36"/>
      <c r="D36"/>
      <c r="E36"/>
    </row>
    <row r="37" spans="1:5" s="10" customFormat="1" ht="16.5">
      <c r="A37" s="14"/>
      <c r="B37" s="13" t="s">
        <v>63</v>
      </c>
      <c r="C37"/>
      <c r="D37"/>
      <c r="E37"/>
    </row>
    <row r="38" ht="16.5">
      <c r="B38" s="13" t="s">
        <v>64</v>
      </c>
    </row>
    <row r="39" ht="16.5">
      <c r="B39" s="13" t="s">
        <v>65</v>
      </c>
    </row>
  </sheetData>
  <sheetProtection/>
  <mergeCells count="2">
    <mergeCell ref="A1:E1"/>
    <mergeCell ref="A2:E2"/>
  </mergeCells>
  <hyperlinks>
    <hyperlink ref="D3"/>
  </hyperlinks>
  <printOptions/>
  <pageMargins left="0.03937007874015748" right="0.03937007874015748" top="0.35433070866141736" bottom="0.35433070866141736" header="0.31496062992125984" footer="0.31496062992125984"/>
  <pageSetup fitToHeight="0" fitToWidth="0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Шешина Наталья Ваховна</dc:creator>
  <cp:keywords/>
  <dc:description/>
  <cp:lastModifiedBy>HabarovaEG</cp:lastModifiedBy>
  <cp:lastPrinted>2019-04-16T05:20:51Z</cp:lastPrinted>
  <dcterms:created xsi:type="dcterms:W3CDTF">2013-10-10T01:14:13Z</dcterms:created>
  <dcterms:modified xsi:type="dcterms:W3CDTF">2021-02-16T05:20:20Z</dcterms:modified>
  <cp:category/>
  <cp:version/>
  <cp:contentType/>
  <cp:contentStatus/>
</cp:coreProperties>
</file>